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1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Roger Sahs</author>
    <author>Damona Doye</author>
  </authors>
  <commentList>
    <comment ref="C20" authorId="0">
      <text>
        <r>
          <rPr>
            <b/>
            <sz val="9"/>
            <rFont val="Tahoma"/>
            <family val="2"/>
          </rPr>
          <t>Trailers, equipment, etc.</t>
        </r>
      </text>
    </comment>
    <comment ref="C32" authorId="0">
      <text>
        <r>
          <rPr>
            <b/>
            <sz val="9"/>
            <rFont val="Tahoma"/>
            <family val="2"/>
          </rPr>
          <t>Other maintenance costs, etc.</t>
        </r>
        <r>
          <rPr>
            <sz val="8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Other maintenance costs, etc.</t>
        </r>
        <r>
          <rPr>
            <sz val="8"/>
            <rFont val="Tahoma"/>
            <family val="2"/>
          </rPr>
          <t xml:space="preserve">
</t>
        </r>
      </text>
    </comment>
    <comment ref="C34" authorId="1">
      <text>
        <r>
          <rPr>
            <b/>
            <sz val="9"/>
            <rFont val="Tahoma"/>
            <family val="2"/>
          </rPr>
          <t xml:space="preserve">Note that it is presumed that feed and other costs would have been incurred up to the repurchase date had the cow been retained rather than sold. 
</t>
        </r>
      </text>
    </comment>
    <comment ref="C36" authorId="1">
      <text>
        <r>
          <rPr>
            <b/>
            <sz val="9"/>
            <rFont val="Tahoma"/>
            <family val="2"/>
          </rPr>
          <t>Note that this could alternatively be savings on interest payments if principal balances on loans are reduced.</t>
        </r>
        <r>
          <rPr>
            <sz val="8"/>
            <rFont val="Tahoma"/>
            <family val="2"/>
          </rPr>
          <t xml:space="preserve">
</t>
        </r>
      </text>
    </comment>
    <comment ref="C40" authorId="1">
      <text>
        <r>
          <rPr>
            <b/>
            <sz val="9"/>
            <rFont val="Tahoma"/>
            <family val="2"/>
          </rPr>
          <t>Note that this is not the cash that is available to purchase a cow but the sum of interest earned on the proceeds of earlier culling and costs not incurred (feed and other) as a result of the sale. Cash that could be available for the purchase if saved and not spent includes the proceeds from the sale plus the interest earned on those proceeds.</t>
        </r>
      </text>
    </comment>
  </commentList>
</comments>
</file>

<file path=xl/sharedStrings.xml><?xml version="1.0" encoding="utf-8"?>
<sst xmlns="http://schemas.openxmlformats.org/spreadsheetml/2006/main" count="62" uniqueCount="51">
  <si>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</si>
  <si>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</si>
  <si>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</si>
  <si>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</si>
  <si>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</si>
  <si>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</si>
  <si>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</si>
  <si>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</si>
  <si>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</si>
  <si>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</si>
  <si>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</si>
  <si>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</si>
  <si>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</si>
  <si>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Net Sales Value of Other Assets That Can Be Sold ($)</t>
  </si>
  <si>
    <t>1. Total Net Cow Sales Revenue - Early Date ($) = A x B</t>
  </si>
  <si>
    <t>2. Total Net Calf Sales Revenue - Early Date ($) = A x B</t>
  </si>
  <si>
    <t>If selling pairs, separate total sales into cows (line 2) and calves (line 3).</t>
  </si>
  <si>
    <t xml:space="preserve">         1. Number of Head</t>
  </si>
  <si>
    <t>Other Net Earnings If Cattle Are Sold (rent out land, etc.) ($)</t>
  </si>
  <si>
    <t xml:space="preserve">         4. Additional Asset Costs (Machinery &amp; Other Livestock) ($)</t>
  </si>
  <si>
    <t>NOTE:  Consult your income tax advisor to determine the tax consequences of liquidating all or a part of the enterprise.</t>
  </si>
  <si>
    <t xml:space="preserve">For information on tax consequences of drought sales of livestock, see OSU fact sheet, AGEC-788: </t>
  </si>
  <si>
    <t xml:space="preserve">Income from the sale of raised cows is typically capital gain; for purchased cows, the sales price in excess of the tax basis is ordinary income. </t>
  </si>
  <si>
    <t>Proceeds from the sale of calves is ordinary income.</t>
  </si>
  <si>
    <t>Total Net Revenue from Immediate Sale</t>
  </si>
  <si>
    <t>Repurchase Date</t>
  </si>
  <si>
    <t xml:space="preserve">N. </t>
  </si>
  <si>
    <t xml:space="preserve">Earnings on Net Sales Revenue ($)  = E x I x (F/365) </t>
  </si>
  <si>
    <t xml:space="preserve">       = E + H + J + K </t>
  </si>
  <si>
    <t>Cow and Calf Sales</t>
  </si>
  <si>
    <t>Net Sales Value Per Head</t>
  </si>
  <si>
    <t xml:space="preserve"> </t>
  </si>
  <si>
    <t xml:space="preserve">       Days Between Sale and Repurchase Date: Days</t>
  </si>
  <si>
    <t xml:space="preserve">       Days Between Sales and Repurchase Date: Years</t>
  </si>
  <si>
    <t xml:space="preserve">Costs Saved from Not Holding Cows Between </t>
  </si>
  <si>
    <t>Now and Repurchase Date</t>
  </si>
  <si>
    <t>Total Cost Savings Between Dates ($)</t>
  </si>
  <si>
    <t>Opportunity Cost on Capital: Annual Interest Rate (%)</t>
  </si>
  <si>
    <t>Price Increase That Can Be Paid ($ per head) = M - B</t>
  </si>
  <si>
    <t>Amount that Could Be Paid for Replacement Animals ($)</t>
  </si>
  <si>
    <t>Price per Animal That Could Be Paid ($)</t>
  </si>
  <si>
    <t xml:space="preserve">         2. Feed Cost per Day ($ per head )</t>
  </si>
  <si>
    <t xml:space="preserve">         3. Other Cost per Day ($ per head)</t>
  </si>
  <si>
    <t>1. Net Sales Value for Cows ($ per head)</t>
  </si>
  <si>
    <t>2. Net Sales Value for Calves ($ per head)</t>
  </si>
  <si>
    <t>1. Number of Raised Cows to Sell (head)</t>
  </si>
  <si>
    <t>2. Number of Purchased Cows to Sell (head)</t>
  </si>
  <si>
    <t>3. Number of Calves to Sell (head)</t>
  </si>
  <si>
    <t>Alternative Sale, Repurchase, Cost Scenarios</t>
  </si>
  <si>
    <t>http://pods.dasnr.okstate.edu/docushare/dsweb/Get/Document-3188/AGEC-788web15.pdf</t>
  </si>
  <si>
    <r>
      <rPr>
        <sz val="18"/>
        <rFont val="Arial"/>
        <family val="2"/>
      </rPr>
      <t>Cow Repurchase Decision Tool</t>
    </r>
    <r>
      <rPr>
        <sz val="10"/>
        <rFont val="Arial"/>
        <family val="2"/>
      </rPr>
      <t xml:space="preserve">
</t>
    </r>
    <r>
      <rPr>
        <sz val="16"/>
        <color indexed="8"/>
        <rFont val="Calibri"/>
        <family val="2"/>
      </rPr>
      <t xml:space="preserve">
</t>
    </r>
    <r>
      <rPr>
        <sz val="12"/>
        <color indexed="8"/>
        <rFont val="Calibri"/>
        <family val="2"/>
      </rPr>
      <t>Adapted from the "Sell Cows Now or Later" spreadsheet, Texas Agrilife Extension and Oklahoma State University</t>
    </r>
    <r>
      <rPr>
        <sz val="10"/>
        <rFont val="Arial"/>
        <family val="2"/>
      </rPr>
      <t xml:space="preserve">
Originally developed by
James McGrann, Professor Emeritus, Texas A&amp;M University
Update by
Damona Doye, Roger Sahs and JC Hobbs, Oklahoma State University &amp; Lawrence Falconer, Mississippi State University
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</si>
</sst>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0.0"/>
    <numFmt numFmtId="166" formatCode="0.00_);[Red]\(0.00\)"/>
    <numFmt numFmtId="167" formatCode="[$-409]dddd\,\ mmmm\ dd\,\ yyyy"/>
    <numFmt numFmtId="168" formatCode="[$-409]h:mm:ss\ AM/PM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%"/>
    <numFmt numFmtId="173" formatCode="0.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0">
    <font>
      <sz val="10"/>
      <name val="Arial"/>
      <family val="0"/>
    </font>
    <font>
      <sz val="18"/>
      <name val="Arial"/>
      <family val="2"/>
    </font>
    <font>
      <sz val="16"/>
      <color indexed="8"/>
      <name val="Calibri"/>
      <family val="2"/>
    </font>
    <font>
      <b/>
      <sz val="10"/>
      <name val="Arial"/>
      <family val="2"/>
    </font>
    <font>
      <b/>
      <sz val="9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171" fontId="0" fillId="33" borderId="10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right" vertical="top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171" fontId="48" fillId="0" borderId="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5" fillId="0" borderId="0" xfId="0" applyFont="1" applyAlignment="1">
      <alignment/>
    </xf>
    <xf numFmtId="14" fontId="48" fillId="0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48" fillId="0" borderId="10" xfId="0" applyNumberFormat="1" applyFont="1" applyFill="1" applyBorder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1" fontId="48" fillId="0" borderId="0" xfId="0" applyNumberFormat="1" applyFont="1" applyFill="1" applyBorder="1" applyAlignment="1" applyProtection="1">
      <alignment/>
      <protection locked="0"/>
    </xf>
    <xf numFmtId="171" fontId="48" fillId="0" borderId="0" xfId="0" applyNumberFormat="1" applyFont="1" applyFill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171" fontId="48" fillId="0" borderId="10" xfId="0" applyNumberFormat="1" applyFont="1" applyFill="1" applyBorder="1" applyAlignment="1" applyProtection="1">
      <alignment/>
      <protection locked="0"/>
    </xf>
    <xf numFmtId="44" fontId="48" fillId="0" borderId="10" xfId="0" applyNumberFormat="1" applyFont="1" applyFill="1" applyBorder="1" applyAlignment="1" applyProtection="1">
      <alignment/>
      <protection locked="0"/>
    </xf>
    <xf numFmtId="172" fontId="48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71" fontId="48" fillId="0" borderId="10" xfId="0" applyNumberFormat="1" applyFont="1" applyFill="1" applyBorder="1" applyAlignment="1" applyProtection="1">
      <alignment horizontal="right"/>
      <protection locked="0"/>
    </xf>
    <xf numFmtId="171" fontId="48" fillId="0" borderId="10" xfId="0" applyNumberFormat="1" applyFont="1" applyBorder="1" applyAlignment="1" applyProtection="1">
      <alignment horizontal="right"/>
      <protection locked="0"/>
    </xf>
    <xf numFmtId="171" fontId="0" fillId="33" borderId="10" xfId="0" applyNumberFormat="1" applyFont="1" applyFill="1" applyBorder="1" applyAlignment="1">
      <alignment horizontal="right"/>
    </xf>
    <xf numFmtId="1" fontId="0" fillId="34" borderId="10" xfId="0" applyNumberForma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48" fillId="0" borderId="0" xfId="0" applyFont="1" applyFill="1" applyBorder="1" applyAlignment="1" applyProtection="1">
      <alignment/>
      <protection locked="0"/>
    </xf>
    <xf numFmtId="0" fontId="4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48" fillId="0" borderId="10" xfId="0" applyNumberFormat="1" applyFont="1" applyFill="1" applyBorder="1" applyAlignment="1" applyProtection="1">
      <alignment/>
      <protection locked="0"/>
    </xf>
    <xf numFmtId="3" fontId="48" fillId="0" borderId="0" xfId="0" applyNumberFormat="1" applyFont="1" applyAlignment="1" applyProtection="1">
      <alignment/>
      <protection locked="0"/>
    </xf>
    <xf numFmtId="3" fontId="48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42" fontId="0" fillId="33" borderId="10" xfId="0" applyNumberFormat="1" applyFill="1" applyBorder="1" applyAlignment="1">
      <alignment/>
    </xf>
    <xf numFmtId="42" fontId="0" fillId="33" borderId="11" xfId="0" applyNumberFormat="1" applyFill="1" applyBorder="1" applyAlignment="1">
      <alignment/>
    </xf>
    <xf numFmtId="42" fontId="0" fillId="33" borderId="12" xfId="0" applyNumberFormat="1" applyFill="1" applyBorder="1" applyAlignment="1">
      <alignment/>
    </xf>
    <xf numFmtId="42" fontId="0" fillId="0" borderId="13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48" fillId="0" borderId="0" xfId="0" applyFont="1" applyFill="1" applyAlignment="1" applyProtection="1">
      <alignment/>
      <protection locked="0"/>
    </xf>
    <xf numFmtId="0" fontId="0" fillId="0" borderId="14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0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2</xdr:row>
      <xdr:rowOff>819150</xdr:rowOff>
    </xdr:from>
    <xdr:to>
      <xdr:col>8</xdr:col>
      <xdr:colOff>352425</xdr:colOff>
      <xdr:row>2</xdr:row>
      <xdr:rowOff>819150</xdr:rowOff>
    </xdr:to>
    <xdr:pic>
      <xdr:nvPicPr>
        <xdr:cNvPr id="1" name="Picture 5" descr="Extensionlogo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90500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809625</xdr:rowOff>
    </xdr:from>
    <xdr:to>
      <xdr:col>2</xdr:col>
      <xdr:colOff>0</xdr:colOff>
      <xdr:row>2</xdr:row>
      <xdr:rowOff>809625</xdr:rowOff>
    </xdr:to>
    <xdr:pic>
      <xdr:nvPicPr>
        <xdr:cNvPr id="2" name="Picture 6" descr="Research+logo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8954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2</xdr:row>
      <xdr:rowOff>819150</xdr:rowOff>
    </xdr:from>
    <xdr:to>
      <xdr:col>8</xdr:col>
      <xdr:colOff>638175</xdr:colOff>
      <xdr:row>2</xdr:row>
      <xdr:rowOff>819150</xdr:rowOff>
    </xdr:to>
    <xdr:pic>
      <xdr:nvPicPr>
        <xdr:cNvPr id="3" name="Picture 5" descr="Extensionlogo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90500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809625</xdr:rowOff>
    </xdr:from>
    <xdr:to>
      <xdr:col>1</xdr:col>
      <xdr:colOff>361950</xdr:colOff>
      <xdr:row>2</xdr:row>
      <xdr:rowOff>809625</xdr:rowOff>
    </xdr:to>
    <xdr:pic>
      <xdr:nvPicPr>
        <xdr:cNvPr id="4" name="Picture 6" descr="Research+logo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895475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</xdr:row>
      <xdr:rowOff>104775</xdr:rowOff>
    </xdr:from>
    <xdr:to>
      <xdr:col>7</xdr:col>
      <xdr:colOff>219075</xdr:colOff>
      <xdr:row>1</xdr:row>
      <xdr:rowOff>752475</xdr:rowOff>
    </xdr:to>
    <xdr:pic>
      <xdr:nvPicPr>
        <xdr:cNvPr id="5" name="Picture 8" descr="Extensionlogo5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600825" y="26670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</xdr:row>
      <xdr:rowOff>219075</xdr:rowOff>
    </xdr:from>
    <xdr:to>
      <xdr:col>2</xdr:col>
      <xdr:colOff>1438275</xdr:colOff>
      <xdr:row>1</xdr:row>
      <xdr:rowOff>714375</xdr:rowOff>
    </xdr:to>
    <xdr:pic>
      <xdr:nvPicPr>
        <xdr:cNvPr id="6" name="Picture 4" descr="AgriLife EXTENSION logo (2-color)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57200" y="381000"/>
          <a:ext cx="1590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7</xdr:col>
      <xdr:colOff>200025</xdr:colOff>
      <xdr:row>56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47650" y="10010775"/>
          <a:ext cx="69627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Disclaimer: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spreadsheet is provided by the Oklahoma Cooperative Extension Service for educational use and is provided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solely on an “AS IS” basis.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Oklahoma Cooperative Extension Service assumes no liability for the use of these programs.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ds.dasnr.okstate.edu/docushare/dsweb/Get/Document-3188/AGEC-788web15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5.421875" style="0" customWidth="1"/>
    <col min="3" max="3" width="56.57421875" style="0" customWidth="1"/>
    <col min="4" max="4" width="4.00390625" style="0" customWidth="1"/>
    <col min="5" max="5" width="15.7109375" style="0" customWidth="1"/>
    <col min="6" max="6" width="4.00390625" style="0" customWidth="1"/>
    <col min="7" max="7" width="15.7109375" style="0" customWidth="1"/>
    <col min="8" max="8" width="4.00390625" style="0" customWidth="1"/>
    <col min="9" max="9" width="15.7109375" style="0" customWidth="1"/>
    <col min="10" max="11" width="2.7109375" style="0" customWidth="1"/>
  </cols>
  <sheetData>
    <row r="2" spans="2:11" ht="72.75" customHeight="1">
      <c r="B2" s="47" t="s">
        <v>50</v>
      </c>
      <c r="C2" s="48"/>
      <c r="D2" s="48"/>
      <c r="E2" s="48"/>
      <c r="F2" s="48"/>
      <c r="G2" s="48"/>
      <c r="H2" s="48"/>
      <c r="I2" s="48"/>
      <c r="J2" s="48"/>
      <c r="K2" s="49"/>
    </row>
    <row r="3" spans="2:11" ht="72.75" customHeight="1">
      <c r="B3" s="50"/>
      <c r="C3" s="51"/>
      <c r="D3" s="51"/>
      <c r="E3" s="51"/>
      <c r="F3" s="51"/>
      <c r="G3" s="51"/>
      <c r="H3" s="51"/>
      <c r="I3" s="51"/>
      <c r="J3" s="51"/>
      <c r="K3" s="52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3" ht="12.75">
      <c r="A5" s="3"/>
      <c r="B5" s="4"/>
      <c r="C5" s="7"/>
      <c r="D5" s="4"/>
      <c r="E5" s="55" t="s">
        <v>48</v>
      </c>
      <c r="F5" s="55"/>
      <c r="G5" s="55"/>
      <c r="H5" s="55"/>
      <c r="I5" s="55"/>
      <c r="J5" s="3"/>
      <c r="M5" s="9"/>
    </row>
    <row r="6" spans="2:10" ht="12.75">
      <c r="B6" s="6"/>
      <c r="H6" s="3"/>
      <c r="I6" s="3"/>
      <c r="J6" s="3"/>
    </row>
    <row r="7" spans="2:10" ht="12.75">
      <c r="B7" t="s">
        <v>0</v>
      </c>
      <c r="C7" s="9" t="s">
        <v>29</v>
      </c>
      <c r="E7" s="14">
        <v>43709</v>
      </c>
      <c r="F7" s="15"/>
      <c r="G7" s="14">
        <v>43709</v>
      </c>
      <c r="H7" s="29"/>
      <c r="I7" s="14">
        <v>43709</v>
      </c>
      <c r="J7" s="3"/>
    </row>
    <row r="8" spans="3:10" ht="12.75">
      <c r="C8" s="9" t="s">
        <v>45</v>
      </c>
      <c r="E8" s="16">
        <v>1</v>
      </c>
      <c r="F8" s="17"/>
      <c r="G8" s="16">
        <v>1</v>
      </c>
      <c r="H8" s="20"/>
      <c r="I8" s="16">
        <v>1</v>
      </c>
      <c r="J8" s="3"/>
    </row>
    <row r="9" spans="3:10" ht="12.75">
      <c r="C9" s="9" t="s">
        <v>46</v>
      </c>
      <c r="E9" s="16">
        <v>0</v>
      </c>
      <c r="F9" s="17"/>
      <c r="G9" s="16">
        <v>0</v>
      </c>
      <c r="H9" s="31"/>
      <c r="I9" s="16">
        <v>0</v>
      </c>
      <c r="J9" s="3"/>
    </row>
    <row r="10" spans="3:10" ht="12.75">
      <c r="C10" s="9" t="s">
        <v>47</v>
      </c>
      <c r="E10" s="25" t="s">
        <v>31</v>
      </c>
      <c r="F10" s="17"/>
      <c r="G10" s="25" t="s">
        <v>31</v>
      </c>
      <c r="H10" s="31"/>
      <c r="I10" s="25" t="s">
        <v>31</v>
      </c>
      <c r="J10" s="3"/>
    </row>
    <row r="11" spans="3:10" ht="12.75">
      <c r="C11" s="9" t="s">
        <v>16</v>
      </c>
      <c r="E11" s="18"/>
      <c r="F11" s="17"/>
      <c r="G11" s="18"/>
      <c r="H11" s="31"/>
      <c r="I11" s="18"/>
      <c r="J11" s="3"/>
    </row>
    <row r="12" spans="3:10" ht="12.75">
      <c r="C12" s="9"/>
      <c r="E12" s="18"/>
      <c r="F12" s="17"/>
      <c r="G12" s="18"/>
      <c r="H12" s="31"/>
      <c r="I12" s="18"/>
      <c r="J12" s="3"/>
    </row>
    <row r="13" spans="2:10" ht="12.75">
      <c r="B13" s="9" t="s">
        <v>1</v>
      </c>
      <c r="C13" s="9" t="s">
        <v>30</v>
      </c>
      <c r="E13" s="19"/>
      <c r="F13" s="20"/>
      <c r="G13" s="19"/>
      <c r="H13" s="31"/>
      <c r="I13" s="19"/>
      <c r="J13" s="3"/>
    </row>
    <row r="14" spans="3:10" ht="12.75">
      <c r="C14" s="9" t="s">
        <v>43</v>
      </c>
      <c r="E14" s="21">
        <v>800</v>
      </c>
      <c r="F14" s="17"/>
      <c r="G14" s="21">
        <v>800</v>
      </c>
      <c r="H14" s="31"/>
      <c r="I14" s="21">
        <v>800</v>
      </c>
      <c r="J14" s="3"/>
    </row>
    <row r="15" spans="3:10" ht="12.75">
      <c r="C15" s="9" t="s">
        <v>44</v>
      </c>
      <c r="E15" s="25" t="s">
        <v>31</v>
      </c>
      <c r="F15" s="17"/>
      <c r="G15" s="25" t="s">
        <v>31</v>
      </c>
      <c r="H15" s="31"/>
      <c r="I15" s="25" t="s">
        <v>31</v>
      </c>
      <c r="J15" s="3"/>
    </row>
    <row r="16" spans="3:10" ht="12.75">
      <c r="C16" s="9"/>
      <c r="E16" s="10"/>
      <c r="F16" s="8"/>
      <c r="G16" s="10"/>
      <c r="H16" s="32"/>
      <c r="I16" s="10"/>
      <c r="J16" s="3"/>
    </row>
    <row r="17" spans="2:10" ht="12.75">
      <c r="B17" s="9" t="s">
        <v>2</v>
      </c>
      <c r="C17" s="9" t="s">
        <v>14</v>
      </c>
      <c r="E17" s="5">
        <f>(E8+E9)*E14</f>
        <v>800</v>
      </c>
      <c r="G17" s="5">
        <f>(G8+G9)*G14</f>
        <v>800</v>
      </c>
      <c r="H17" s="33"/>
      <c r="I17" s="5">
        <f>(I8+I9)*I14</f>
        <v>800</v>
      </c>
      <c r="J17" s="3"/>
    </row>
    <row r="18" spans="2:10" ht="12.75">
      <c r="B18" s="9"/>
      <c r="C18" s="9" t="s">
        <v>15</v>
      </c>
      <c r="E18" s="27" t="s">
        <v>31</v>
      </c>
      <c r="G18" s="27" t="s">
        <v>31</v>
      </c>
      <c r="H18" s="33"/>
      <c r="I18" s="27" t="s">
        <v>31</v>
      </c>
      <c r="J18" s="3"/>
    </row>
    <row r="19" spans="8:10" ht="12.75">
      <c r="H19" s="33"/>
      <c r="J19" s="3"/>
    </row>
    <row r="20" spans="2:10" ht="12.75">
      <c r="B20" s="9" t="s">
        <v>3</v>
      </c>
      <c r="C20" s="2" t="s">
        <v>13</v>
      </c>
      <c r="E20" s="26" t="s">
        <v>31</v>
      </c>
      <c r="F20" s="17"/>
      <c r="G20" s="26" t="s">
        <v>31</v>
      </c>
      <c r="H20" s="31"/>
      <c r="I20" s="26" t="s">
        <v>31</v>
      </c>
      <c r="J20" s="3"/>
    </row>
    <row r="21" spans="8:10" ht="12.75">
      <c r="H21" s="33"/>
      <c r="J21" s="3"/>
    </row>
    <row r="22" spans="2:10" ht="12.75">
      <c r="B22" s="9" t="s">
        <v>4</v>
      </c>
      <c r="C22" s="6" t="s">
        <v>24</v>
      </c>
      <c r="E22" s="5">
        <f>E17</f>
        <v>800</v>
      </c>
      <c r="G22" s="5">
        <f>G17</f>
        <v>800</v>
      </c>
      <c r="H22" s="33"/>
      <c r="I22" s="5">
        <f>I17</f>
        <v>800</v>
      </c>
      <c r="J22" s="3"/>
    </row>
    <row r="23" spans="2:10" ht="12.75">
      <c r="B23" s="6"/>
      <c r="H23" s="33"/>
      <c r="J23" s="3"/>
    </row>
    <row r="24" spans="2:10" ht="12.75">
      <c r="B24" s="45" t="s">
        <v>5</v>
      </c>
      <c r="C24" s="45" t="s">
        <v>25</v>
      </c>
      <c r="D24" s="24"/>
      <c r="E24" s="14">
        <v>43831</v>
      </c>
      <c r="F24" s="46"/>
      <c r="G24" s="14">
        <v>43952</v>
      </c>
      <c r="H24" s="31"/>
      <c r="I24" s="14">
        <v>44044</v>
      </c>
      <c r="J24" s="3"/>
    </row>
    <row r="25" spans="3:10" ht="12.75">
      <c r="C25" s="9" t="s">
        <v>32</v>
      </c>
      <c r="E25" s="11">
        <f>E24-E7</f>
        <v>122</v>
      </c>
      <c r="G25" s="11">
        <f>G24-G7</f>
        <v>243</v>
      </c>
      <c r="H25" s="33"/>
      <c r="I25" s="11">
        <f>I24-I7</f>
        <v>335</v>
      </c>
      <c r="J25" s="3"/>
    </row>
    <row r="26" spans="3:10" ht="12.75">
      <c r="C26" s="9" t="s">
        <v>33</v>
      </c>
      <c r="E26" s="12">
        <f>E25/365</f>
        <v>0.33424657534246577</v>
      </c>
      <c r="G26" s="12">
        <f>G25/365</f>
        <v>0.6657534246575343</v>
      </c>
      <c r="H26" s="33"/>
      <c r="I26" s="12">
        <f>I25/365</f>
        <v>0.9178082191780822</v>
      </c>
      <c r="J26" s="3"/>
    </row>
    <row r="27" spans="2:10" ht="12.75">
      <c r="B27" s="9"/>
      <c r="C27" s="9"/>
      <c r="D27" s="9"/>
      <c r="E27" s="19"/>
      <c r="F27" s="17"/>
      <c r="G27" s="19"/>
      <c r="H27" s="31"/>
      <c r="I27" s="19"/>
      <c r="J27" s="3"/>
    </row>
    <row r="28" spans="2:10" ht="12.75">
      <c r="B28" s="9" t="s">
        <v>6</v>
      </c>
      <c r="C28" s="9" t="s">
        <v>34</v>
      </c>
      <c r="E28" s="3"/>
      <c r="F28" s="3"/>
      <c r="G28" s="3"/>
      <c r="H28" s="33"/>
      <c r="I28" s="3"/>
      <c r="J28" s="3"/>
    </row>
    <row r="29" spans="3:10" ht="12.75">
      <c r="C29" s="9" t="s">
        <v>35</v>
      </c>
      <c r="E29" s="3"/>
      <c r="F29" s="3"/>
      <c r="G29" s="3"/>
      <c r="H29" s="33"/>
      <c r="I29" s="3"/>
      <c r="J29" s="3"/>
    </row>
    <row r="30" spans="3:10" ht="12.75">
      <c r="C30" s="9" t="s">
        <v>17</v>
      </c>
      <c r="D30" s="13"/>
      <c r="E30" s="28">
        <f>E8+E9</f>
        <v>1</v>
      </c>
      <c r="G30" s="28">
        <f>G8+G9</f>
        <v>1</v>
      </c>
      <c r="H30" s="33"/>
      <c r="I30" s="28">
        <f>I8+I9</f>
        <v>1</v>
      </c>
      <c r="J30" s="3"/>
    </row>
    <row r="31" spans="3:10" ht="12.75">
      <c r="C31" s="9" t="s">
        <v>41</v>
      </c>
      <c r="E31" s="22">
        <v>3</v>
      </c>
      <c r="F31" s="17"/>
      <c r="G31" s="22">
        <v>3</v>
      </c>
      <c r="H31" s="31"/>
      <c r="I31" s="22">
        <v>3</v>
      </c>
      <c r="J31" s="3"/>
    </row>
    <row r="32" spans="3:10" ht="12.75">
      <c r="C32" s="9" t="s">
        <v>42</v>
      </c>
      <c r="E32" s="22">
        <v>0.5</v>
      </c>
      <c r="F32" s="17"/>
      <c r="G32" s="22">
        <v>0.5</v>
      </c>
      <c r="H32" s="31"/>
      <c r="I32" s="22">
        <v>0.5</v>
      </c>
      <c r="J32" s="3"/>
    </row>
    <row r="33" spans="3:10" ht="12.75">
      <c r="C33" s="9" t="s">
        <v>19</v>
      </c>
      <c r="E33" s="25">
        <v>0</v>
      </c>
      <c r="F33" s="17"/>
      <c r="G33" s="25">
        <v>0</v>
      </c>
      <c r="H33" s="31"/>
      <c r="I33" s="25">
        <v>0</v>
      </c>
      <c r="J33" s="3"/>
    </row>
    <row r="34" spans="2:10" ht="12.75">
      <c r="B34" s="9" t="s">
        <v>7</v>
      </c>
      <c r="C34" s="9" t="s">
        <v>36</v>
      </c>
      <c r="E34" s="41">
        <f>E25*E30*(E31+E32)</f>
        <v>427</v>
      </c>
      <c r="F34" s="35"/>
      <c r="G34" s="41">
        <f>G25*G30*(G31+G32)</f>
        <v>850.5</v>
      </c>
      <c r="H34" s="41"/>
      <c r="I34" s="41">
        <f>I25*I30*(I31+I32)</f>
        <v>1172.5</v>
      </c>
      <c r="J34" s="3"/>
    </row>
    <row r="35" spans="2:10" ht="12.75">
      <c r="B35" s="9" t="s">
        <v>8</v>
      </c>
      <c r="C35" s="9" t="s">
        <v>37</v>
      </c>
      <c r="E35" s="23">
        <v>0.07</v>
      </c>
      <c r="F35" s="17"/>
      <c r="G35" s="23">
        <v>0.07</v>
      </c>
      <c r="H35" s="31"/>
      <c r="I35" s="23">
        <v>0.07</v>
      </c>
      <c r="J35" s="3"/>
    </row>
    <row r="36" spans="2:10" ht="12.75">
      <c r="B36" s="9" t="s">
        <v>9</v>
      </c>
      <c r="C36" s="9" t="s">
        <v>27</v>
      </c>
      <c r="E36" s="34">
        <f>(E22*E35*(E25/365))</f>
        <v>18.717808219178085</v>
      </c>
      <c r="F36" s="35"/>
      <c r="G36" s="34">
        <f>(G22*G35*(G25/365))</f>
        <v>37.282191780821925</v>
      </c>
      <c r="H36" s="36"/>
      <c r="I36" s="34">
        <f>(I22*I35*(I25/365))</f>
        <v>51.39726027397261</v>
      </c>
      <c r="J36" s="3"/>
    </row>
    <row r="37" spans="2:10" ht="12.75">
      <c r="B37" s="9" t="s">
        <v>10</v>
      </c>
      <c r="C37" s="9" t="s">
        <v>18</v>
      </c>
      <c r="E37" s="37">
        <v>0</v>
      </c>
      <c r="F37" s="38"/>
      <c r="G37" s="37">
        <v>0</v>
      </c>
      <c r="H37" s="39"/>
      <c r="I37" s="37">
        <v>0</v>
      </c>
      <c r="J37" s="30"/>
    </row>
    <row r="38" spans="2:10" ht="12.75">
      <c r="B38" s="9" t="s">
        <v>11</v>
      </c>
      <c r="C38" s="9" t="s">
        <v>39</v>
      </c>
      <c r="E38" s="40"/>
      <c r="F38" s="36"/>
      <c r="G38" s="40"/>
      <c r="H38" s="36"/>
      <c r="I38" s="40"/>
      <c r="J38" s="3"/>
    </row>
    <row r="39" spans="3:10" ht="12.75">
      <c r="C39" s="9" t="s">
        <v>28</v>
      </c>
      <c r="E39" s="42">
        <f>(E22+E34+E36+E37)</f>
        <v>1245.717808219178</v>
      </c>
      <c r="F39" s="44"/>
      <c r="G39" s="43">
        <f>(G22+G34+G36+G37)</f>
        <v>1687.782191780822</v>
      </c>
      <c r="H39" s="44"/>
      <c r="I39" s="41">
        <f>(I22+I34+I36+I37)</f>
        <v>2023.8972602739725</v>
      </c>
      <c r="J39" s="3"/>
    </row>
    <row r="40" spans="2:10" ht="12.75">
      <c r="B40" s="9" t="s">
        <v>12</v>
      </c>
      <c r="C40" s="9" t="s">
        <v>40</v>
      </c>
      <c r="E40" s="42">
        <f>(E39)/(E8+E9)</f>
        <v>1245.717808219178</v>
      </c>
      <c r="F40" s="44"/>
      <c r="G40" s="43">
        <f>(G39)/(G8+G9)</f>
        <v>1687.782191780822</v>
      </c>
      <c r="H40" s="44"/>
      <c r="I40" s="41">
        <f>(I39)/(I8+I9)</f>
        <v>2023.8972602739725</v>
      </c>
      <c r="J40" s="3"/>
    </row>
    <row r="41" spans="2:10" ht="12.75">
      <c r="B41" s="9" t="s">
        <v>26</v>
      </c>
      <c r="C41" s="6" t="s">
        <v>38</v>
      </c>
      <c r="E41" s="42">
        <f>E40-E14</f>
        <v>445.7178082191781</v>
      </c>
      <c r="F41" s="44"/>
      <c r="G41" s="43">
        <f>G40-G14</f>
        <v>887.7821917808219</v>
      </c>
      <c r="H41" s="44"/>
      <c r="I41" s="41">
        <f>I40-I14</f>
        <v>1223.8972602739725</v>
      </c>
      <c r="J41" s="3"/>
    </row>
    <row r="42" spans="6:9" ht="12.75">
      <c r="F42" s="33"/>
      <c r="G42" s="24"/>
      <c r="H42" s="24"/>
      <c r="I42" s="24"/>
    </row>
    <row r="43" ht="12.75">
      <c r="B43" s="9"/>
    </row>
    <row r="44" ht="12.75">
      <c r="B44" t="s">
        <v>20</v>
      </c>
    </row>
    <row r="45" ht="12.75">
      <c r="B45" t="s">
        <v>22</v>
      </c>
    </row>
    <row r="46" ht="12.75">
      <c r="B46" t="s">
        <v>23</v>
      </c>
    </row>
    <row r="47" ht="12.75">
      <c r="B47" t="s">
        <v>21</v>
      </c>
    </row>
    <row r="48" spans="2:7" ht="15">
      <c r="B48" s="53" t="s">
        <v>49</v>
      </c>
      <c r="C48" s="54"/>
      <c r="D48" s="54"/>
      <c r="E48" s="54"/>
      <c r="F48" s="54"/>
      <c r="G48" s="54"/>
    </row>
    <row r="50" spans="2:9" ht="15.75">
      <c r="B50" s="56"/>
      <c r="C50" s="56"/>
      <c r="D50" s="56"/>
      <c r="E50" s="56"/>
      <c r="F50" s="56"/>
      <c r="G50" s="56"/>
      <c r="H50" s="56"/>
      <c r="I50" s="56"/>
    </row>
  </sheetData>
  <sheetProtection sheet="1"/>
  <mergeCells count="4">
    <mergeCell ref="B2:K3"/>
    <mergeCell ref="B48:G48"/>
    <mergeCell ref="E5:I5"/>
    <mergeCell ref="B50:I50"/>
  </mergeCells>
  <dataValidations count="1">
    <dataValidation type="date" allowBlank="1" showInputMessage="1" showErrorMessage="1" sqref="E24 G24 I24">
      <formula1>E7</formula1>
      <formula2>44196</formula2>
    </dataValidation>
  </dataValidations>
  <hyperlinks>
    <hyperlink ref="B48" r:id="rId1" display="http://pods.dasnr.okstate.edu/docushare/dsweb/Get/Document-3188/AGEC-788web15.pdf"/>
  </hyperlinks>
  <printOptions/>
  <pageMargins left="0.75" right="0.75" top="1" bottom="1" header="0.5" footer="0.5"/>
  <pageSetup fitToHeight="1" fitToWidth="1" horizontalDpi="300" verticalDpi="300" orientation="portrait" scale="6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Agricultural Economics</dc:creator>
  <cp:keywords/>
  <dc:description/>
  <cp:lastModifiedBy>Sahs, Roger Vaughn</cp:lastModifiedBy>
  <cp:lastPrinted>2011-08-17T16:49:01Z</cp:lastPrinted>
  <dcterms:created xsi:type="dcterms:W3CDTF">2003-07-23T18:18:06Z</dcterms:created>
  <dcterms:modified xsi:type="dcterms:W3CDTF">2019-03-13T15:16:05Z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