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00" activeTab="0"/>
  </bookViews>
  <sheets>
    <sheet name="Sheet1" sheetId="1" r:id="rId1"/>
  </sheets>
  <definedNames>
    <definedName name="_xlnm.Print_Area" localSheetId="0">'Sheet1'!$B$6:$I$64</definedName>
  </definedNames>
  <calcPr fullCalcOnLoad="1"/>
</workbook>
</file>

<file path=xl/comments1.xml><?xml version="1.0" encoding="utf-8"?>
<comments xmlns="http://schemas.openxmlformats.org/spreadsheetml/2006/main">
  <authors>
    <author>Roger Sahs</author>
    <author>Lawrence Falconer</author>
  </authors>
  <commentList>
    <comment ref="C20" authorId="0">
      <text>
        <r>
          <rPr>
            <b/>
            <sz val="9"/>
            <rFont val="Tahoma"/>
            <family val="2"/>
          </rPr>
          <t>Trailers, equipment, etc.</t>
        </r>
      </text>
    </comment>
    <comment ref="C30" authorId="1">
      <text>
        <r>
          <rPr>
            <b/>
            <sz val="9"/>
            <rFont val="Tahoma"/>
            <family val="2"/>
          </rPr>
          <t>Note that death losses could lead to a decrease in number of head sold.</t>
        </r>
      </text>
    </comment>
    <comment ref="C34" authorId="1">
      <text>
        <r>
          <rPr>
            <b/>
            <sz val="9"/>
            <rFont val="Tahoma"/>
            <family val="2"/>
          </rPr>
          <t xml:space="preserve">Sales value per head may increase or decrease depending on changes in cattle condition and market prices.
</t>
        </r>
      </text>
    </comment>
    <comment ref="C45" authorId="0">
      <text>
        <r>
          <rPr>
            <b/>
            <sz val="9"/>
            <rFont val="Tahoma"/>
            <family val="2"/>
          </rPr>
          <t>Other maintenance costs, etc.</t>
        </r>
        <r>
          <rPr>
            <sz val="8"/>
            <rFont val="Tahoma"/>
            <family val="2"/>
          </rPr>
          <t xml:space="preserve">
</t>
        </r>
      </text>
    </comment>
    <comment ref="C46" authorId="0">
      <text>
        <r>
          <rPr>
            <b/>
            <sz val="9"/>
            <rFont val="Tahoma"/>
            <family val="2"/>
          </rPr>
          <t>Other maintenance costs, etc.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<sst xmlns="http://schemas.openxmlformats.org/spreadsheetml/2006/main" count="103" uniqueCount="69">
  <si>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</si>
  <si>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</si>
  <si>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</si>
  <si>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</si>
  <si>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</si>
  <si>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</si>
  <si>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</si>
  <si>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</si>
  <si>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</si>
  <si>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</si>
  <si>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</si>
  <si>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</si>
  <si>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</si>
  <si>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</si>
  <si>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</si>
  <si>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</si>
  <si>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</si>
  <si>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</si>
  <si>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Net Sales Value of Other Assets That Can Be Sold ($)</t>
  </si>
  <si>
    <t>Earliest Sales Date and Alternative Date</t>
  </si>
  <si>
    <t>Alternatives:</t>
  </si>
  <si>
    <t>3. Number of Calves to Sell (Head)</t>
  </si>
  <si>
    <t>Cow and Calf Sales - Early Date</t>
  </si>
  <si>
    <t>Cow and Calf Sales - Later Date</t>
  </si>
  <si>
    <t>Net Sales Value Per Head - Early Date</t>
  </si>
  <si>
    <t>Later Sale Date</t>
  </si>
  <si>
    <t>Net Sales Value Per Head - Later Date</t>
  </si>
  <si>
    <t>Sales Value Required to Generate The Same Revenue ($)</t>
  </si>
  <si>
    <t>Net Revenue from Immediate Sale</t>
  </si>
  <si>
    <t xml:space="preserve">       Days Between Sales Dates: Years</t>
  </si>
  <si>
    <t xml:space="preserve">       Days Between Sales Dates: Days</t>
  </si>
  <si>
    <t>Income and Expenses Associated with Later Sale</t>
  </si>
  <si>
    <t xml:space="preserve">Additional Costs for Enterprise Between </t>
  </si>
  <si>
    <t>Total Additional Costs Between Dates ($)</t>
  </si>
  <si>
    <t>Opportunity Cost on Capital Invested: Annual Interest Rate (%)</t>
  </si>
  <si>
    <t>1. Number of Raised Cows to Sell (Head)</t>
  </si>
  <si>
    <t>2. Number of Purchased Cows to Sell (Head)</t>
  </si>
  <si>
    <t>n/a</t>
  </si>
  <si>
    <t>1. Total Net Cow Sales Revenue - Early Date ($) = A x B</t>
  </si>
  <si>
    <t>2. Total Net Calf Sales Revenue - Early Date ($) = A x B</t>
  </si>
  <si>
    <t>If selling pairs, separate total sales into cows (line 2) and calves (line 3).</t>
  </si>
  <si>
    <t>1. Net Sales Value for Cows ($ per Head)</t>
  </si>
  <si>
    <t>2. Net Sales Value for Calves ($ per Head)</t>
  </si>
  <si>
    <t>1. Number of Cows to Sell (Head)</t>
  </si>
  <si>
    <t>2. Number of Calves to Sell (Head)</t>
  </si>
  <si>
    <t>xxxxxx</t>
  </si>
  <si>
    <t>3. Net Sales Value of Other Assets That Can Be Sold</t>
  </si>
  <si>
    <t xml:space="preserve">         1. Number of Head</t>
  </si>
  <si>
    <t xml:space="preserve">         2. Feed Cost per Day ($/Head )</t>
  </si>
  <si>
    <t xml:space="preserve">         3. Other Cost per Day ($/Head)</t>
  </si>
  <si>
    <t>Other Net Earnings If Cattle Are Sold (rent out land, etc.) ($)</t>
  </si>
  <si>
    <t>Total Net Sales Revenue - Later Date ($) = G x H</t>
  </si>
  <si>
    <t xml:space="preserve">Earnings on Net Sales Revenue ($)  = E x L x (F/365) </t>
  </si>
  <si>
    <t xml:space="preserve">       = E + K + M + N </t>
  </si>
  <si>
    <t>Required Increase In Value to Justify Waiting to Sell ($/Head) = P - B</t>
  </si>
  <si>
    <t>Value per Animal or Other Assets to Generate the Same Revenue</t>
  </si>
  <si>
    <t xml:space="preserve">       as a Sale at the Earliest Date</t>
  </si>
  <si>
    <t xml:space="preserve">         4. Additional Asset Costs (Machinery &amp; Other Livestock) ($)</t>
  </si>
  <si>
    <t>Expected Increase In Value at Later Date ($/Cow) = H - B</t>
  </si>
  <si>
    <t>NOTE:  Consult your income tax advisor to determine the tax consequences of liquidating all or a part of the enterprise.</t>
  </si>
  <si>
    <t xml:space="preserve">For information on tax consequences of drought sales of livestock, see OSU fact sheet, AGEC-788: </t>
  </si>
  <si>
    <t xml:space="preserve">Income from the sale of raised cows is typically capital gain; for purchased cows, the sales price in excess of the tax basis is ordinary income. </t>
  </si>
  <si>
    <t>Proceeds from the sale of calves is ordinary income.</t>
  </si>
  <si>
    <t>Total Net Revenue from Immediate Sale</t>
  </si>
  <si>
    <t>A</t>
  </si>
  <si>
    <t>B</t>
  </si>
  <si>
    <t>C</t>
  </si>
  <si>
    <t>http://pods.dasnr.okstate.edu/docushare/dsweb/Get/Document-3188/AGEC-788web15.pdf</t>
  </si>
  <si>
    <r>
      <rPr>
        <sz val="18"/>
        <rFont val="Arial"/>
        <family val="2"/>
      </rPr>
      <t>Sell Cows - Now or Later</t>
    </r>
    <r>
      <rPr>
        <sz val="10"/>
        <rFont val="Arial"/>
        <family val="2"/>
      </rPr>
      <t xml:space="preserve">
Texas Agrilife Extension and Oklahoma State University</t>
    </r>
    <r>
      <rPr>
        <sz val="16"/>
        <color indexed="8"/>
        <rFont val="Calibri"/>
        <family val="2"/>
      </rPr>
      <t xml:space="preserve">
</t>
    </r>
    <r>
      <rPr>
        <sz val="10"/>
        <rFont val="Arial"/>
        <family val="2"/>
      </rPr>
      <t xml:space="preserve">
Originally developed by
James McGrann, Professor Emeritus, Texas A&amp;M University
Update by
Damona Doye, Roger Sahs and JC Hobbs, Oklahoma State University &amp; Lawrence Falconer, Mississippi State University
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</si>
</sst>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"/>
    <numFmt numFmtId="166" formatCode="0.00_);[Red]\(0.00\)"/>
    <numFmt numFmtId="167" formatCode="[$-409]dddd\,\ mmmm\ dd\,\ yyyy"/>
    <numFmt numFmtId="168" formatCode="[$-409]h:mm:ss\ AM/PM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  <numFmt numFmtId="173" formatCode="0.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0"/>
      <name val="Arial"/>
      <family val="0"/>
    </font>
    <font>
      <sz val="18"/>
      <name val="Arial"/>
      <family val="2"/>
    </font>
    <font>
      <sz val="16"/>
      <color indexed="8"/>
      <name val="Calibri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4" fontId="47" fillId="0" borderId="10" xfId="0" applyNumberFormat="1" applyFont="1" applyFill="1" applyBorder="1" applyAlignment="1" applyProtection="1">
      <alignment/>
      <protection locked="0"/>
    </xf>
    <xf numFmtId="1" fontId="47" fillId="0" borderId="10" xfId="0" applyNumberFormat="1" applyFont="1" applyFill="1" applyBorder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171" fontId="47" fillId="0" borderId="10" xfId="0" applyNumberFormat="1" applyFont="1" applyFill="1" applyBorder="1" applyAlignment="1" applyProtection="1">
      <alignment/>
      <protection locked="0"/>
    </xf>
    <xf numFmtId="171" fontId="47" fillId="0" borderId="10" xfId="0" applyNumberFormat="1" applyFont="1" applyBorder="1" applyAlignment="1" applyProtection="1">
      <alignment/>
      <protection locked="0"/>
    </xf>
    <xf numFmtId="44" fontId="47" fillId="0" borderId="10" xfId="0" applyNumberFormat="1" applyFont="1" applyFill="1" applyBorder="1" applyAlignment="1" applyProtection="1">
      <alignment/>
      <protection locked="0"/>
    </xf>
    <xf numFmtId="172" fontId="47" fillId="0" borderId="10" xfId="0" applyNumberFormat="1" applyFont="1" applyFill="1" applyBorder="1" applyAlignment="1" applyProtection="1">
      <alignment/>
      <protection locked="0"/>
    </xf>
    <xf numFmtId="171" fontId="47" fillId="0" borderId="10" xfId="0" applyNumberFormat="1" applyFont="1" applyFill="1" applyBorder="1" applyAlignment="1" applyProtection="1">
      <alignment horizontal="right"/>
      <protection locked="0"/>
    </xf>
    <xf numFmtId="171" fontId="47" fillId="33" borderId="10" xfId="0" applyNumberFormat="1" applyFont="1" applyFill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171" fontId="0" fillId="34" borderId="1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34" borderId="10" xfId="0" applyNumberFormat="1" applyFill="1" applyBorder="1" applyAlignment="1" applyProtection="1">
      <alignment horizontal="right"/>
      <protection/>
    </xf>
    <xf numFmtId="1" fontId="0" fillId="34" borderId="10" xfId="0" applyNumberFormat="1" applyFill="1" applyBorder="1" applyAlignment="1" applyProtection="1">
      <alignment/>
      <protection/>
    </xf>
    <xf numFmtId="2" fontId="0" fillId="34" borderId="10" xfId="0" applyNumberForma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44" fontId="0" fillId="34" borderId="10" xfId="0" applyNumberFormat="1" applyFill="1" applyBorder="1" applyAlignment="1" applyProtection="1">
      <alignment/>
      <protection/>
    </xf>
    <xf numFmtId="44" fontId="0" fillId="34" borderId="10" xfId="0" applyNumberFormat="1" applyFont="1" applyFill="1" applyBorder="1" applyAlignment="1" applyProtection="1">
      <alignment/>
      <protection/>
    </xf>
    <xf numFmtId="44" fontId="0" fillId="34" borderId="10" xfId="0" applyNumberFormat="1" applyFont="1" applyFill="1" applyBorder="1" applyAlignment="1" applyProtection="1">
      <alignment horizontal="right"/>
      <protection/>
    </xf>
    <xf numFmtId="171" fontId="0" fillId="34" borderId="1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right" vertical="top"/>
      <protection/>
    </xf>
    <xf numFmtId="0" fontId="48" fillId="0" borderId="0" xfId="0" applyFont="1" applyBorder="1" applyAlignment="1" applyProtection="1">
      <alignment horizontal="center" vertical="top" wrapText="1"/>
      <protection/>
    </xf>
    <xf numFmtId="0" fontId="48" fillId="0" borderId="0" xfId="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1" fontId="47" fillId="0" borderId="10" xfId="0" applyNumberFormat="1" applyFont="1" applyFill="1" applyBorder="1" applyAlignment="1" applyProtection="1">
      <alignment horizontal="right"/>
      <protection/>
    </xf>
    <xf numFmtId="1" fontId="47" fillId="0" borderId="0" xfId="0" applyNumberFormat="1" applyFont="1" applyFill="1" applyBorder="1" applyAlignment="1" applyProtection="1">
      <alignment/>
      <protection/>
    </xf>
    <xf numFmtId="171" fontId="47" fillId="0" borderId="0" xfId="0" applyNumberFormat="1" applyFont="1" applyFill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1" fontId="47" fillId="0" borderId="10" xfId="0" applyNumberFormat="1" applyFont="1" applyBorder="1" applyAlignment="1" applyProtection="1">
      <alignment horizontal="right"/>
      <protection/>
    </xf>
    <xf numFmtId="9" fontId="47" fillId="0" borderId="0" xfId="0" applyNumberFormat="1" applyFont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4" fontId="0" fillId="0" borderId="11" xfId="0" applyNumberForma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39" fillId="0" borderId="0" xfId="53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2</xdr:row>
      <xdr:rowOff>819150</xdr:rowOff>
    </xdr:from>
    <xdr:to>
      <xdr:col>8</xdr:col>
      <xdr:colOff>352425</xdr:colOff>
      <xdr:row>2</xdr:row>
      <xdr:rowOff>819150</xdr:rowOff>
    </xdr:to>
    <xdr:pic>
      <xdr:nvPicPr>
        <xdr:cNvPr id="1" name="Picture 5" descr="Extensionlogo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90500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809625</xdr:rowOff>
    </xdr:from>
    <xdr:to>
      <xdr:col>2</xdr:col>
      <xdr:colOff>0</xdr:colOff>
      <xdr:row>2</xdr:row>
      <xdr:rowOff>809625</xdr:rowOff>
    </xdr:to>
    <xdr:pic>
      <xdr:nvPicPr>
        <xdr:cNvPr id="2" name="Picture 6" descr="Research+logo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8954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</xdr:row>
      <xdr:rowOff>819150</xdr:rowOff>
    </xdr:from>
    <xdr:to>
      <xdr:col>8</xdr:col>
      <xdr:colOff>638175</xdr:colOff>
      <xdr:row>2</xdr:row>
      <xdr:rowOff>819150</xdr:rowOff>
    </xdr:to>
    <xdr:pic>
      <xdr:nvPicPr>
        <xdr:cNvPr id="3" name="Picture 5" descr="Extensionlogo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90500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809625</xdr:rowOff>
    </xdr:from>
    <xdr:to>
      <xdr:col>1</xdr:col>
      <xdr:colOff>361950</xdr:colOff>
      <xdr:row>2</xdr:row>
      <xdr:rowOff>809625</xdr:rowOff>
    </xdr:to>
    <xdr:pic>
      <xdr:nvPicPr>
        <xdr:cNvPr id="4" name="Picture 6" descr="Research+logo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895475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</xdr:row>
      <xdr:rowOff>104775</xdr:rowOff>
    </xdr:from>
    <xdr:to>
      <xdr:col>8</xdr:col>
      <xdr:colOff>104775</xdr:colOff>
      <xdr:row>2</xdr:row>
      <xdr:rowOff>85725</xdr:rowOff>
    </xdr:to>
    <xdr:pic>
      <xdr:nvPicPr>
        <xdr:cNvPr id="5" name="Picture 8" descr="Extensionlogo5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600825" y="2667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</xdr:row>
      <xdr:rowOff>219075</xdr:rowOff>
    </xdr:from>
    <xdr:to>
      <xdr:col>2</xdr:col>
      <xdr:colOff>1666875</xdr:colOff>
      <xdr:row>1</xdr:row>
      <xdr:rowOff>781050</xdr:rowOff>
    </xdr:to>
    <xdr:pic>
      <xdr:nvPicPr>
        <xdr:cNvPr id="6" name="Picture 4" descr="AgriLife EXTENSION logo (2-color)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57200" y="381000"/>
          <a:ext cx="1819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7</xdr:col>
      <xdr:colOff>190500</xdr:colOff>
      <xdr:row>69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47650" y="12077700"/>
          <a:ext cx="69532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Disclaimer: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spreadsheet is provided by the Oklahoma Cooperative Extension Service for educational use and is provided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solely on an “AS IS” basis.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Oklahoma Cooperative Extension Service assumes no liability for the use of these programs.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ds.dasnr.okstate.edu/docushare/dsweb/Get/Document-3188/AGEC-788web15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12" customWidth="1"/>
    <col min="2" max="2" width="5.421875" style="12" customWidth="1"/>
    <col min="3" max="3" width="56.57421875" style="12" customWidth="1"/>
    <col min="4" max="4" width="4.00390625" style="12" customWidth="1"/>
    <col min="5" max="5" width="15.7109375" style="12" customWidth="1"/>
    <col min="6" max="6" width="4.00390625" style="12" customWidth="1"/>
    <col min="7" max="7" width="15.7109375" style="12" customWidth="1"/>
    <col min="8" max="8" width="4.00390625" style="12" customWidth="1"/>
    <col min="9" max="9" width="15.7109375" style="12" customWidth="1"/>
    <col min="10" max="11" width="2.7109375" style="12" customWidth="1"/>
    <col min="12" max="16384" width="9.140625" style="12" customWidth="1"/>
  </cols>
  <sheetData>
    <row r="1" ht="12.75"/>
    <row r="2" spans="2:11" ht="72.75" customHeight="1">
      <c r="B2" s="40" t="s">
        <v>68</v>
      </c>
      <c r="C2" s="41"/>
      <c r="D2" s="41"/>
      <c r="E2" s="41"/>
      <c r="F2" s="41"/>
      <c r="G2" s="41"/>
      <c r="H2" s="41"/>
      <c r="I2" s="41"/>
      <c r="J2" s="41"/>
      <c r="K2" s="42"/>
    </row>
    <row r="3" spans="2:11" ht="72.75" customHeight="1">
      <c r="B3" s="43"/>
      <c r="C3" s="44"/>
      <c r="D3" s="44"/>
      <c r="E3" s="44"/>
      <c r="F3" s="44"/>
      <c r="G3" s="44"/>
      <c r="H3" s="44"/>
      <c r="I3" s="44"/>
      <c r="J3" s="44"/>
      <c r="K3" s="45"/>
    </row>
    <row r="4" spans="1:10" ht="12.7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3" ht="12.75">
      <c r="A5" s="22"/>
      <c r="B5" s="23"/>
      <c r="C5" s="24" t="s">
        <v>20</v>
      </c>
      <c r="D5" s="23"/>
      <c r="E5" s="25" t="s">
        <v>64</v>
      </c>
      <c r="F5" s="26"/>
      <c r="G5" s="25" t="s">
        <v>65</v>
      </c>
      <c r="H5" s="26"/>
      <c r="I5" s="25" t="s">
        <v>66</v>
      </c>
      <c r="M5" s="27"/>
    </row>
    <row r="6" ht="12.75">
      <c r="B6" s="28" t="s">
        <v>28</v>
      </c>
    </row>
    <row r="7" spans="2:9" ht="12.75">
      <c r="B7" s="12" t="s">
        <v>0</v>
      </c>
      <c r="C7" s="27" t="s">
        <v>22</v>
      </c>
      <c r="E7" s="1">
        <v>43617</v>
      </c>
      <c r="G7" s="1">
        <v>43617</v>
      </c>
      <c r="I7" s="1">
        <v>43617</v>
      </c>
    </row>
    <row r="8" spans="3:9" ht="12.75">
      <c r="C8" s="27" t="s">
        <v>35</v>
      </c>
      <c r="E8" s="2">
        <v>100</v>
      </c>
      <c r="F8" s="10"/>
      <c r="G8" s="29" t="s">
        <v>45</v>
      </c>
      <c r="H8" s="10"/>
      <c r="I8" s="29" t="s">
        <v>45</v>
      </c>
    </row>
    <row r="9" spans="3:9" ht="12.75">
      <c r="C9" s="27" t="s">
        <v>36</v>
      </c>
      <c r="E9" s="2">
        <v>0</v>
      </c>
      <c r="F9" s="10"/>
      <c r="G9" s="29" t="s">
        <v>45</v>
      </c>
      <c r="H9" s="10"/>
      <c r="I9" s="29" t="s">
        <v>45</v>
      </c>
    </row>
    <row r="10" spans="3:9" ht="12.75">
      <c r="C10" s="27" t="s">
        <v>21</v>
      </c>
      <c r="E10" s="29" t="s">
        <v>45</v>
      </c>
      <c r="F10" s="10"/>
      <c r="G10" s="2">
        <v>88</v>
      </c>
      <c r="H10" s="10"/>
      <c r="I10" s="29" t="s">
        <v>45</v>
      </c>
    </row>
    <row r="11" spans="3:9" ht="12.75">
      <c r="C11" s="27"/>
      <c r="E11" s="30"/>
      <c r="F11" s="10"/>
      <c r="G11" s="30"/>
      <c r="H11" s="10"/>
      <c r="I11" s="30"/>
    </row>
    <row r="12" spans="2:9" ht="12.75">
      <c r="B12" s="27" t="s">
        <v>1</v>
      </c>
      <c r="C12" s="27" t="s">
        <v>24</v>
      </c>
      <c r="E12" s="31"/>
      <c r="F12" s="32"/>
      <c r="G12" s="31"/>
      <c r="H12" s="32"/>
      <c r="I12" s="31"/>
    </row>
    <row r="13" spans="3:9" ht="12.75">
      <c r="C13" s="27" t="s">
        <v>40</v>
      </c>
      <c r="E13" s="31"/>
      <c r="F13" s="32"/>
      <c r="G13" s="31"/>
      <c r="H13" s="32"/>
      <c r="I13" s="31"/>
    </row>
    <row r="14" spans="3:9" ht="12.75">
      <c r="C14" s="27" t="s">
        <v>41</v>
      </c>
      <c r="E14" s="4">
        <v>850</v>
      </c>
      <c r="F14" s="10"/>
      <c r="G14" s="29" t="s">
        <v>45</v>
      </c>
      <c r="H14" s="10"/>
      <c r="I14" s="29" t="s">
        <v>45</v>
      </c>
    </row>
    <row r="15" spans="3:9" ht="12.75">
      <c r="C15" s="27" t="s">
        <v>42</v>
      </c>
      <c r="E15" s="29" t="s">
        <v>45</v>
      </c>
      <c r="F15" s="10"/>
      <c r="G15" s="4">
        <v>720</v>
      </c>
      <c r="H15" s="10"/>
      <c r="I15" s="29" t="s">
        <v>45</v>
      </c>
    </row>
    <row r="16" spans="3:9" ht="12.75">
      <c r="C16" s="27"/>
      <c r="E16" s="31"/>
      <c r="F16" s="10"/>
      <c r="G16" s="31"/>
      <c r="H16" s="10"/>
      <c r="I16" s="31"/>
    </row>
    <row r="17" spans="2:9" ht="12.75">
      <c r="B17" s="27" t="s">
        <v>2</v>
      </c>
      <c r="C17" s="27" t="s">
        <v>38</v>
      </c>
      <c r="E17" s="11">
        <f>(E8+E9)*E14</f>
        <v>85000</v>
      </c>
      <c r="G17" s="13" t="s">
        <v>45</v>
      </c>
      <c r="I17" s="13" t="s">
        <v>45</v>
      </c>
    </row>
    <row r="18" spans="2:9" ht="12.75">
      <c r="B18" s="27"/>
      <c r="C18" s="27" t="s">
        <v>39</v>
      </c>
      <c r="E18" s="13" t="s">
        <v>45</v>
      </c>
      <c r="G18" s="11">
        <f>+G10*G15</f>
        <v>63360</v>
      </c>
      <c r="I18" s="13" t="s">
        <v>45</v>
      </c>
    </row>
    <row r="19" ht="12.75"/>
    <row r="20" spans="2:9" ht="12.75">
      <c r="B20" s="27" t="s">
        <v>3</v>
      </c>
      <c r="C20" s="33" t="s">
        <v>18</v>
      </c>
      <c r="E20" s="34" t="s">
        <v>45</v>
      </c>
      <c r="F20" s="10"/>
      <c r="G20" s="34" t="s">
        <v>45</v>
      </c>
      <c r="H20" s="10"/>
      <c r="I20" s="5">
        <v>10000</v>
      </c>
    </row>
    <row r="21" ht="12.75"/>
    <row r="22" spans="2:9" ht="12.75">
      <c r="B22" s="27" t="s">
        <v>4</v>
      </c>
      <c r="C22" s="27" t="s">
        <v>63</v>
      </c>
      <c r="E22" s="11">
        <f>E17</f>
        <v>85000</v>
      </c>
      <c r="G22" s="11">
        <f>G18</f>
        <v>63360</v>
      </c>
      <c r="I22" s="11">
        <f>I20</f>
        <v>10000</v>
      </c>
    </row>
    <row r="23" spans="5:9" ht="12.75">
      <c r="E23" s="35"/>
      <c r="G23" s="35"/>
      <c r="I23" s="35"/>
    </row>
    <row r="24" spans="5:9" ht="12.75">
      <c r="E24" s="35"/>
      <c r="G24" s="35"/>
      <c r="I24" s="35"/>
    </row>
    <row r="25" ht="12.75">
      <c r="B25" s="28" t="s">
        <v>31</v>
      </c>
    </row>
    <row r="26" spans="2:9" ht="12.75">
      <c r="B26" s="27" t="s">
        <v>5</v>
      </c>
      <c r="C26" s="27" t="s">
        <v>25</v>
      </c>
      <c r="E26" s="1">
        <v>43709</v>
      </c>
      <c r="F26" s="3"/>
      <c r="G26" s="1">
        <v>43709</v>
      </c>
      <c r="H26" s="3"/>
      <c r="I26" s="1">
        <v>43709</v>
      </c>
    </row>
    <row r="27" spans="3:9" ht="12.75">
      <c r="C27" s="12" t="s">
        <v>30</v>
      </c>
      <c r="E27" s="14">
        <f>E26-E7</f>
        <v>92</v>
      </c>
      <c r="G27" s="14">
        <f>G26-G7</f>
        <v>92</v>
      </c>
      <c r="I27" s="14">
        <f>I26-I7</f>
        <v>92</v>
      </c>
    </row>
    <row r="28" spans="3:9" ht="12.75">
      <c r="C28" s="12" t="s">
        <v>29</v>
      </c>
      <c r="E28" s="15">
        <f>E27/365</f>
        <v>0.25205479452054796</v>
      </c>
      <c r="G28" s="15">
        <f>G27/365</f>
        <v>0.25205479452054796</v>
      </c>
      <c r="I28" s="15">
        <f>I27/365</f>
        <v>0.25205479452054796</v>
      </c>
    </row>
    <row r="29" spans="5:9" ht="12.75">
      <c r="E29" s="36"/>
      <c r="F29" s="37"/>
      <c r="G29" s="36"/>
      <c r="I29" s="36"/>
    </row>
    <row r="30" spans="2:9" ht="12.75">
      <c r="B30" s="27" t="s">
        <v>6</v>
      </c>
      <c r="C30" s="27" t="s">
        <v>23</v>
      </c>
      <c r="E30" s="31"/>
      <c r="F30" s="32"/>
      <c r="G30" s="31"/>
      <c r="H30" s="32"/>
      <c r="I30" s="31"/>
    </row>
    <row r="31" spans="3:9" ht="12.75">
      <c r="C31" s="27" t="s">
        <v>43</v>
      </c>
      <c r="E31" s="2">
        <f>E8+E9</f>
        <v>100</v>
      </c>
      <c r="F31" s="10"/>
      <c r="G31" s="29" t="s">
        <v>45</v>
      </c>
      <c r="H31" s="10"/>
      <c r="I31" s="29" t="s">
        <v>45</v>
      </c>
    </row>
    <row r="32" spans="3:9" ht="12.75">
      <c r="C32" s="27" t="s">
        <v>44</v>
      </c>
      <c r="E32" s="29" t="s">
        <v>45</v>
      </c>
      <c r="F32" s="10"/>
      <c r="G32" s="2">
        <v>90</v>
      </c>
      <c r="H32" s="10"/>
      <c r="I32" s="29" t="s">
        <v>45</v>
      </c>
    </row>
    <row r="33" spans="3:9" ht="12.75">
      <c r="C33" s="27"/>
      <c r="E33" s="30"/>
      <c r="F33" s="10"/>
      <c r="G33" s="30"/>
      <c r="H33" s="10"/>
      <c r="I33" s="30"/>
    </row>
    <row r="34" spans="2:9" ht="12.75">
      <c r="B34" s="27" t="s">
        <v>7</v>
      </c>
      <c r="C34" s="27" t="s">
        <v>26</v>
      </c>
      <c r="E34" s="31"/>
      <c r="F34" s="32"/>
      <c r="G34" s="31"/>
      <c r="H34" s="32"/>
      <c r="I34" s="31"/>
    </row>
    <row r="35" spans="3:9" ht="12.75">
      <c r="C35" s="27" t="s">
        <v>41</v>
      </c>
      <c r="E35" s="4">
        <v>800</v>
      </c>
      <c r="F35" s="10"/>
      <c r="G35" s="29" t="s">
        <v>45</v>
      </c>
      <c r="H35" s="10"/>
      <c r="I35" s="29" t="s">
        <v>45</v>
      </c>
    </row>
    <row r="36" spans="3:9" ht="12.75">
      <c r="C36" s="27" t="s">
        <v>42</v>
      </c>
      <c r="E36" s="29" t="s">
        <v>45</v>
      </c>
      <c r="F36" s="10"/>
      <c r="G36" s="4">
        <v>800</v>
      </c>
      <c r="H36" s="10"/>
      <c r="I36" s="29" t="s">
        <v>45</v>
      </c>
    </row>
    <row r="37" spans="3:9" ht="12.75">
      <c r="C37" s="27" t="s">
        <v>46</v>
      </c>
      <c r="E37" s="29" t="s">
        <v>45</v>
      </c>
      <c r="F37" s="10"/>
      <c r="G37" s="29" t="s">
        <v>45</v>
      </c>
      <c r="H37" s="10"/>
      <c r="I37" s="4">
        <v>10000</v>
      </c>
    </row>
    <row r="38" spans="3:9" ht="12.75">
      <c r="C38" s="27"/>
      <c r="E38" s="31"/>
      <c r="F38" s="10"/>
      <c r="G38" s="31"/>
      <c r="H38" s="10"/>
      <c r="I38" s="31"/>
    </row>
    <row r="39" spans="2:9" ht="12.75">
      <c r="B39" s="27" t="s">
        <v>8</v>
      </c>
      <c r="C39" s="27" t="s">
        <v>51</v>
      </c>
      <c r="D39" s="27"/>
      <c r="E39" s="9">
        <f>E31*E35</f>
        <v>80000</v>
      </c>
      <c r="F39" s="10"/>
      <c r="G39" s="9">
        <f>G32*G36</f>
        <v>72000</v>
      </c>
      <c r="H39" s="10"/>
      <c r="I39" s="9">
        <f>I37</f>
        <v>10000</v>
      </c>
    </row>
    <row r="40" spans="2:9" ht="12.75">
      <c r="B40" s="27"/>
      <c r="C40" s="27"/>
      <c r="D40" s="27"/>
      <c r="E40" s="31"/>
      <c r="F40" s="10"/>
      <c r="G40" s="31"/>
      <c r="H40" s="10"/>
      <c r="I40" s="31"/>
    </row>
    <row r="41" spans="2:9" ht="12.75">
      <c r="B41" s="27" t="s">
        <v>9</v>
      </c>
      <c r="C41" s="27" t="s">
        <v>32</v>
      </c>
      <c r="E41" s="22"/>
      <c r="F41" s="22"/>
      <c r="G41" s="22"/>
      <c r="H41" s="22"/>
      <c r="I41" s="22"/>
    </row>
    <row r="42" spans="3:9" ht="12.75">
      <c r="C42" s="33" t="s">
        <v>19</v>
      </c>
      <c r="E42" s="22"/>
      <c r="F42" s="22"/>
      <c r="G42" s="22"/>
      <c r="H42" s="22"/>
      <c r="I42" s="22"/>
    </row>
    <row r="43" spans="3:9" ht="12.75">
      <c r="C43" s="27" t="s">
        <v>47</v>
      </c>
      <c r="D43" s="38"/>
      <c r="E43" s="16">
        <f>E8+E9</f>
        <v>100</v>
      </c>
      <c r="G43" s="14">
        <f>G10</f>
        <v>88</v>
      </c>
      <c r="I43" s="13" t="s">
        <v>45</v>
      </c>
    </row>
    <row r="44" spans="3:9" ht="12.75">
      <c r="C44" s="27" t="s">
        <v>48</v>
      </c>
      <c r="E44" s="6">
        <v>2</v>
      </c>
      <c r="F44" s="3"/>
      <c r="G44" s="6">
        <v>1</v>
      </c>
      <c r="H44" s="3"/>
      <c r="I44" s="8" t="s">
        <v>45</v>
      </c>
    </row>
    <row r="45" spans="3:9" ht="12.75">
      <c r="C45" s="27" t="s">
        <v>49</v>
      </c>
      <c r="E45" s="6">
        <v>1</v>
      </c>
      <c r="F45" s="3"/>
      <c r="G45" s="6">
        <v>0.5</v>
      </c>
      <c r="H45" s="3"/>
      <c r="I45" s="8" t="s">
        <v>45</v>
      </c>
    </row>
    <row r="46" spans="3:9" ht="12.75">
      <c r="C46" s="27" t="s">
        <v>57</v>
      </c>
      <c r="E46" s="29" t="s">
        <v>45</v>
      </c>
      <c r="F46" s="10"/>
      <c r="G46" s="29" t="s">
        <v>45</v>
      </c>
      <c r="H46" s="10"/>
      <c r="I46" s="6">
        <v>10</v>
      </c>
    </row>
    <row r="47" spans="2:9" ht="12.75">
      <c r="B47" s="27" t="s">
        <v>10</v>
      </c>
      <c r="C47" s="27" t="s">
        <v>33</v>
      </c>
      <c r="E47" s="17">
        <f>E27*E43*(E44+E45)</f>
        <v>27600</v>
      </c>
      <c r="G47" s="17">
        <f>G27*G43*(G44+G45)</f>
        <v>12144</v>
      </c>
      <c r="I47" s="17">
        <f>I46</f>
        <v>10</v>
      </c>
    </row>
    <row r="48" spans="2:9" ht="12.75">
      <c r="B48" s="27" t="s">
        <v>11</v>
      </c>
      <c r="C48" s="27" t="s">
        <v>34</v>
      </c>
      <c r="E48" s="7">
        <v>0.07</v>
      </c>
      <c r="F48" s="3"/>
      <c r="G48" s="7">
        <v>0.07</v>
      </c>
      <c r="H48" s="3"/>
      <c r="I48" s="7">
        <v>0.07</v>
      </c>
    </row>
    <row r="49" spans="2:9" ht="12.75">
      <c r="B49" s="27" t="s">
        <v>12</v>
      </c>
      <c r="C49" s="27" t="s">
        <v>52</v>
      </c>
      <c r="E49" s="17">
        <f>(E22*E48*(E27/365))</f>
        <v>1499.7260273972606</v>
      </c>
      <c r="G49" s="17">
        <f>(G22*G48*(G27/365))</f>
        <v>1117.9134246575345</v>
      </c>
      <c r="I49" s="17">
        <f>(I22*I48*(I27/365))</f>
        <v>176.4383561643836</v>
      </c>
    </row>
    <row r="50" spans="2:10" ht="12.75">
      <c r="B50" s="27" t="s">
        <v>13</v>
      </c>
      <c r="C50" s="27" t="s">
        <v>50</v>
      </c>
      <c r="E50" s="6">
        <v>18000</v>
      </c>
      <c r="F50" s="3"/>
      <c r="G50" s="6">
        <v>0</v>
      </c>
      <c r="H50" s="10"/>
      <c r="I50" s="29" t="s">
        <v>45</v>
      </c>
      <c r="J50" s="27"/>
    </row>
    <row r="51" spans="2:9" ht="12.75">
      <c r="B51" s="27" t="s">
        <v>14</v>
      </c>
      <c r="C51" s="12" t="s">
        <v>27</v>
      </c>
      <c r="E51" s="22"/>
      <c r="F51" s="22"/>
      <c r="G51" s="22"/>
      <c r="H51" s="22"/>
      <c r="I51" s="22"/>
    </row>
    <row r="52" spans="3:9" ht="12.75">
      <c r="C52" s="27" t="s">
        <v>53</v>
      </c>
      <c r="E52" s="17">
        <f>(E22+E47+E49+E50)</f>
        <v>132099.72602739726</v>
      </c>
      <c r="G52" s="17">
        <f>(G22+G47+G49+G50)</f>
        <v>76621.91342465754</v>
      </c>
      <c r="I52" s="17">
        <f>(I22+I49+I47)</f>
        <v>10186.438356164384</v>
      </c>
    </row>
    <row r="53" spans="2:9" ht="12.75">
      <c r="B53" s="27" t="s">
        <v>15</v>
      </c>
      <c r="C53" s="27" t="s">
        <v>55</v>
      </c>
      <c r="E53" s="39"/>
      <c r="G53" s="39"/>
      <c r="I53" s="39"/>
    </row>
    <row r="54" spans="3:9" ht="12.75">
      <c r="C54" s="27" t="s">
        <v>56</v>
      </c>
      <c r="E54" s="17">
        <f>(E52)/(E8+E9)</f>
        <v>1320.9972602739726</v>
      </c>
      <c r="G54" s="17">
        <f>(G52)/G10</f>
        <v>870.7035616438357</v>
      </c>
      <c r="I54" s="17">
        <f>I52</f>
        <v>10186.438356164384</v>
      </c>
    </row>
    <row r="55" spans="2:9" ht="12.75">
      <c r="B55" s="27" t="s">
        <v>16</v>
      </c>
      <c r="C55" s="27" t="s">
        <v>54</v>
      </c>
      <c r="E55" s="18">
        <f>E54-E14</f>
        <v>470.99726027397264</v>
      </c>
      <c r="G55" s="18">
        <f>+G54-G15</f>
        <v>150.70356164383566</v>
      </c>
      <c r="I55" s="19" t="s">
        <v>37</v>
      </c>
    </row>
    <row r="56" spans="2:9" ht="12.75">
      <c r="B56" s="27" t="s">
        <v>17</v>
      </c>
      <c r="C56" s="27" t="s">
        <v>58</v>
      </c>
      <c r="E56" s="18">
        <f>E35-E14</f>
        <v>-50</v>
      </c>
      <c r="G56" s="18">
        <f>G36-G15</f>
        <v>80</v>
      </c>
      <c r="I56" s="20" t="s">
        <v>37</v>
      </c>
    </row>
    <row r="59" ht="12.75">
      <c r="B59" s="12" t="s">
        <v>59</v>
      </c>
    </row>
    <row r="60" ht="12.75">
      <c r="B60" s="12" t="s">
        <v>61</v>
      </c>
    </row>
    <row r="61" ht="12.75">
      <c r="B61" s="12" t="s">
        <v>62</v>
      </c>
    </row>
    <row r="62" ht="12.75">
      <c r="B62" s="12" t="s">
        <v>60</v>
      </c>
    </row>
    <row r="63" spans="2:7" ht="15">
      <c r="B63" s="46" t="s">
        <v>67</v>
      </c>
      <c r="C63" s="47"/>
      <c r="D63" s="47"/>
      <c r="E63" s="47"/>
      <c r="F63" s="47"/>
      <c r="G63" s="47"/>
    </row>
  </sheetData>
  <sheetProtection sheet="1"/>
  <mergeCells count="2">
    <mergeCell ref="B2:K3"/>
    <mergeCell ref="B63:G63"/>
  </mergeCells>
  <hyperlinks>
    <hyperlink ref="B63" r:id="rId1" display="http://pods.dasnr.okstate.edu/docushare/dsweb/Get/Document-3188/AGEC-788web15.pdf"/>
  </hyperlinks>
  <printOptions/>
  <pageMargins left="0.75" right="0.75" top="1" bottom="1" header="0.5" footer="0.5"/>
  <pageSetup fitToHeight="1" fitToWidth="1" horizontalDpi="300" verticalDpi="300" orientation="portrait" scale="7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Agricultural Economics</dc:creator>
  <cp:keywords/>
  <dc:description/>
  <cp:lastModifiedBy>Sahs, Roger Vaughn</cp:lastModifiedBy>
  <cp:lastPrinted>2016-01-14T19:30:44Z</cp:lastPrinted>
  <dcterms:created xsi:type="dcterms:W3CDTF">2003-07-23T18:18:06Z</dcterms:created>
  <dcterms:modified xsi:type="dcterms:W3CDTF">2019-03-13T15:37:09Z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